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air/Library/Mobile Documents/com~apple~CloudDocs/My Documents/ substack/docs/"/>
    </mc:Choice>
  </mc:AlternateContent>
  <xr:revisionPtr revIDLastSave="0" documentId="13_ncr:1_{C1A770AC-3059-1945-848A-4844DC9DE46B}" xr6:coauthVersionLast="47" xr6:coauthVersionMax="47" xr10:uidLastSave="{00000000-0000-0000-0000-000000000000}"/>
  <bookViews>
    <workbookView xWindow="12380" yWindow="6400" windowWidth="27240" windowHeight="16440" xr2:uid="{DDC31036-7126-864D-A5C1-CB4360F6B78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A16" i="1"/>
  <c r="F19" i="1" s="1"/>
  <c r="I19" i="1" s="1"/>
  <c r="D15" i="1"/>
  <c r="F14" i="1"/>
  <c r="I14" i="1" s="1"/>
  <c r="D14" i="1"/>
  <c r="D13" i="1"/>
  <c r="F12" i="1"/>
  <c r="I12" i="1" s="1"/>
  <c r="D12" i="1"/>
  <c r="D11" i="1"/>
  <c r="A11" i="1"/>
  <c r="F13" i="1" s="1"/>
  <c r="I13" i="1" s="1"/>
  <c r="D10" i="1"/>
  <c r="D9" i="1"/>
  <c r="I8" i="1"/>
  <c r="F8" i="1"/>
  <c r="D8" i="1"/>
  <c r="F7" i="1"/>
  <c r="I7" i="1" s="1"/>
  <c r="D7" i="1"/>
  <c r="F6" i="1"/>
  <c r="F9" i="1" s="1"/>
  <c r="I9" i="1" s="1"/>
  <c r="D6" i="1"/>
  <c r="E6" i="1" s="1"/>
  <c r="G6" i="1" s="1"/>
  <c r="C7" i="1" s="1"/>
  <c r="E7" i="1" l="1"/>
  <c r="G7" i="1"/>
  <c r="C8" i="1" s="1"/>
  <c r="A21" i="1"/>
  <c r="F10" i="1"/>
  <c r="I10" i="1" s="1"/>
  <c r="F17" i="1"/>
  <c r="I17" i="1" s="1"/>
  <c r="F11" i="1"/>
  <c r="I11" i="1" s="1"/>
  <c r="F15" i="1"/>
  <c r="I15" i="1" s="1"/>
  <c r="I6" i="1"/>
  <c r="F16" i="1"/>
  <c r="I16" i="1" s="1"/>
  <c r="F20" i="1"/>
  <c r="I20" i="1" s="1"/>
  <c r="F18" i="1"/>
  <c r="I18" i="1" s="1"/>
  <c r="J20" i="1" l="1"/>
  <c r="J10" i="1"/>
  <c r="J15" i="1"/>
  <c r="E8" i="1"/>
  <c r="G8" i="1" s="1"/>
  <c r="C9" i="1" s="1"/>
  <c r="F24" i="1"/>
  <c r="I24" i="1" s="1"/>
  <c r="F25" i="1"/>
  <c r="I25" i="1" s="1"/>
  <c r="F21" i="1"/>
  <c r="I21" i="1" s="1"/>
  <c r="F22" i="1"/>
  <c r="I22" i="1" s="1"/>
  <c r="A26" i="1"/>
  <c r="F23" i="1"/>
  <c r="I23" i="1" s="1"/>
  <c r="J25" i="1" s="1"/>
  <c r="E9" i="1" l="1"/>
  <c r="G9" i="1" s="1"/>
  <c r="C10" i="1" s="1"/>
  <c r="F30" i="1"/>
  <c r="I30" i="1" s="1"/>
  <c r="F26" i="1"/>
  <c r="I26" i="1" s="1"/>
  <c r="F27" i="1"/>
  <c r="I27" i="1" s="1"/>
  <c r="A31" i="1"/>
  <c r="F28" i="1"/>
  <c r="I28" i="1" s="1"/>
  <c r="F29" i="1"/>
  <c r="I29" i="1" s="1"/>
  <c r="E10" i="1" l="1"/>
  <c r="G10" i="1" s="1"/>
  <c r="J30" i="1"/>
  <c r="F35" i="1"/>
  <c r="I35" i="1" s="1"/>
  <c r="F31" i="1"/>
  <c r="I31" i="1" s="1"/>
  <c r="J35" i="1" s="1"/>
  <c r="F32" i="1"/>
  <c r="I32" i="1" s="1"/>
  <c r="F33" i="1"/>
  <c r="I33" i="1" s="1"/>
  <c r="F34" i="1"/>
  <c r="I34" i="1" s="1"/>
  <c r="K10" i="1" l="1"/>
  <c r="C11" i="1"/>
  <c r="E11" i="1" l="1"/>
  <c r="G11" i="1" s="1"/>
  <c r="C12" i="1" s="1"/>
  <c r="E12" i="1" l="1"/>
  <c r="G12" i="1" s="1"/>
  <c r="C13" i="1" s="1"/>
  <c r="E13" i="1" l="1"/>
  <c r="G13" i="1" s="1"/>
  <c r="C14" i="1" s="1"/>
  <c r="E14" i="1" l="1"/>
  <c r="G14" i="1" s="1"/>
  <c r="C15" i="1" s="1"/>
  <c r="E15" i="1" l="1"/>
  <c r="G15" i="1" s="1"/>
  <c r="K15" i="1" l="1"/>
  <c r="C16" i="1"/>
  <c r="E16" i="1" l="1"/>
  <c r="G16" i="1" s="1"/>
  <c r="C17" i="1" s="1"/>
  <c r="E17" i="1" l="1"/>
  <c r="G17" i="1" s="1"/>
  <c r="C18" i="1" s="1"/>
  <c r="E18" i="1" l="1"/>
  <c r="G18" i="1"/>
  <c r="C19" i="1" s="1"/>
  <c r="E19" i="1" l="1"/>
  <c r="G19" i="1" s="1"/>
  <c r="C20" i="1" s="1"/>
  <c r="E20" i="1" l="1"/>
  <c r="G20" i="1" s="1"/>
  <c r="C21" i="1" l="1"/>
  <c r="K20" i="1"/>
  <c r="E21" i="1" l="1"/>
  <c r="G21" i="1" s="1"/>
  <c r="C22" i="1" s="1"/>
  <c r="E22" i="1" l="1"/>
  <c r="G22" i="1" s="1"/>
  <c r="C23" i="1" s="1"/>
  <c r="E23" i="1" l="1"/>
  <c r="G23" i="1" s="1"/>
  <c r="C24" i="1" s="1"/>
  <c r="E24" i="1" l="1"/>
  <c r="G24" i="1"/>
  <c r="C25" i="1" s="1"/>
  <c r="E25" i="1" l="1"/>
  <c r="G25" i="1" s="1"/>
  <c r="C26" i="1" l="1"/>
  <c r="K25" i="1"/>
  <c r="E26" i="1" l="1"/>
  <c r="G26" i="1" s="1"/>
  <c r="C27" i="1" s="1"/>
  <c r="E27" i="1" l="1"/>
  <c r="G27" i="1" s="1"/>
  <c r="C28" i="1" s="1"/>
  <c r="E28" i="1" l="1"/>
  <c r="G28" i="1" s="1"/>
  <c r="C29" i="1" s="1"/>
  <c r="E29" i="1" l="1"/>
  <c r="G29" i="1"/>
  <c r="C30" i="1" s="1"/>
  <c r="E30" i="1" l="1"/>
  <c r="G30" i="1" s="1"/>
  <c r="C31" i="1" l="1"/>
  <c r="K30" i="1"/>
  <c r="E31" i="1" l="1"/>
  <c r="G31" i="1"/>
  <c r="C32" i="1" s="1"/>
  <c r="E32" i="1" l="1"/>
  <c r="G32" i="1" s="1"/>
  <c r="C33" i="1" s="1"/>
  <c r="E33" i="1" l="1"/>
  <c r="G33" i="1" s="1"/>
  <c r="C34" i="1" s="1"/>
  <c r="E34" i="1" l="1"/>
  <c r="G34" i="1" s="1"/>
  <c r="C35" i="1" s="1"/>
  <c r="E35" i="1" l="1"/>
  <c r="G35" i="1"/>
  <c r="G37" i="1" l="1"/>
  <c r="G38" i="1" s="1"/>
  <c r="G39" i="1" s="1"/>
  <c r="K35" i="1"/>
</calcChain>
</file>

<file path=xl/sharedStrings.xml><?xml version="1.0" encoding="utf-8"?>
<sst xmlns="http://schemas.openxmlformats.org/spreadsheetml/2006/main" count="26" uniqueCount="26">
  <si>
    <t>savings</t>
  </si>
  <si>
    <t>Year</t>
  </si>
  <si>
    <t>b/f</t>
  </si>
  <si>
    <t>%</t>
  </si>
  <si>
    <t>yield</t>
  </si>
  <si>
    <t>add</t>
  </si>
  <si>
    <t>c/f</t>
  </si>
  <si>
    <t>invested</t>
  </si>
  <si>
    <t>cumulative</t>
  </si>
  <si>
    <t>cumulative %</t>
  </si>
  <si>
    <t>4% rule</t>
  </si>
  <si>
    <t>monthly income</t>
  </si>
  <si>
    <t xml:space="preserve">this financial </t>
  </si>
  <si>
    <t xml:space="preserve">model was </t>
  </si>
  <si>
    <t>prepared by</t>
  </si>
  <si>
    <t xml:space="preserve">Aaron Pek </t>
  </si>
  <si>
    <t>for Value</t>
  </si>
  <si>
    <t xml:space="preserve">Investing </t>
  </si>
  <si>
    <t>Substack</t>
  </si>
  <si>
    <t>visit www</t>
  </si>
  <si>
    <t>.valueinvesting</t>
  </si>
  <si>
    <t>.substack.com</t>
  </si>
  <si>
    <t>valueinvesting.</t>
  </si>
  <si>
    <t>substack.com/</t>
  </si>
  <si>
    <t>milliondollar</t>
  </si>
  <si>
    <t>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</si>
</sst>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4" fillId="0" borderId="0" xfId="1" applyNumberFormat="1" applyFont="1"/>
    <xf numFmtId="9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9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0" fontId="6" fillId="0" borderId="0" xfId="0" applyFont="1"/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87C59-E66A-384F-B609-F73E69CF4DA6}">
  <dimension ref="A2:AA72"/>
  <sheetViews>
    <sheetView tabSelected="1" zoomScale="120" zoomScaleNormal="120" workbookViewId="0">
      <selection activeCell="C6" sqref="C6"/>
    </sheetView>
  </sheetViews>
  <sheetFormatPr baseColWidth="10" defaultRowHeight="16" x14ac:dyDescent="0.2"/>
  <cols>
    <col min="7" max="7" width="11.5" bestFit="1" customWidth="1"/>
    <col min="11" max="11" width="12.1640625" customWidth="1"/>
    <col min="20" max="20" width="12" customWidth="1"/>
    <col min="27" max="27" width="12" customWidth="1"/>
  </cols>
  <sheetData>
    <row r="2" spans="1:12" x14ac:dyDescent="0.2">
      <c r="C2" s="1">
        <v>500</v>
      </c>
      <c r="D2" s="2">
        <v>0.15</v>
      </c>
    </row>
    <row r="3" spans="1:12" x14ac:dyDescent="0.2">
      <c r="C3" s="1">
        <v>12</v>
      </c>
    </row>
    <row r="4" spans="1:12" x14ac:dyDescent="0.2">
      <c r="B4" s="3"/>
      <c r="C4" s="3"/>
      <c r="E4" s="3"/>
      <c r="F4" s="3"/>
      <c r="G4" s="3"/>
    </row>
    <row r="5" spans="1:12" x14ac:dyDescent="0.2">
      <c r="A5" s="4" t="s">
        <v>0</v>
      </c>
      <c r="B5" s="3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6"/>
      <c r="I5" s="5" t="s">
        <v>7</v>
      </c>
      <c r="J5" s="5" t="s">
        <v>8</v>
      </c>
      <c r="K5" s="5" t="s">
        <v>9</v>
      </c>
      <c r="L5" s="5"/>
    </row>
    <row r="6" spans="1:12" x14ac:dyDescent="0.2">
      <c r="A6" s="1">
        <v>500</v>
      </c>
      <c r="B6" s="7">
        <v>1</v>
      </c>
      <c r="C6">
        <v>0</v>
      </c>
      <c r="D6" s="8">
        <f>+$D$2</f>
        <v>0.15</v>
      </c>
      <c r="E6" s="9">
        <f>+C6*D6</f>
        <v>0</v>
      </c>
      <c r="F6" s="9">
        <f>+C2*C3</f>
        <v>6000</v>
      </c>
      <c r="G6" s="10">
        <f>+C6+E6+F6</f>
        <v>6000</v>
      </c>
      <c r="I6" s="9">
        <f>+F6</f>
        <v>6000</v>
      </c>
    </row>
    <row r="7" spans="1:12" x14ac:dyDescent="0.2">
      <c r="B7" s="7">
        <v>2</v>
      </c>
      <c r="C7" s="9">
        <f>+G6</f>
        <v>6000</v>
      </c>
      <c r="D7" s="8">
        <f>+$D$2</f>
        <v>0.15</v>
      </c>
      <c r="E7" s="9">
        <f>+C7*D7</f>
        <v>900</v>
      </c>
      <c r="F7" s="9">
        <f>+$F$6</f>
        <v>6000</v>
      </c>
      <c r="G7" s="10">
        <f>+C7+E7+F7</f>
        <v>12900</v>
      </c>
      <c r="I7" s="9">
        <f t="shared" ref="I7:I35" si="0">+F7</f>
        <v>6000</v>
      </c>
    </row>
    <row r="8" spans="1:12" x14ac:dyDescent="0.2">
      <c r="B8" s="7">
        <v>3</v>
      </c>
      <c r="C8" s="9">
        <f>+G7</f>
        <v>12900</v>
      </c>
      <c r="D8" s="8">
        <f>+$D$2</f>
        <v>0.15</v>
      </c>
      <c r="E8" s="9">
        <f>+C8*D8</f>
        <v>1935</v>
      </c>
      <c r="F8" s="9">
        <f>+$F$6</f>
        <v>6000</v>
      </c>
      <c r="G8" s="10">
        <f>+C8+E8+F8</f>
        <v>20835</v>
      </c>
      <c r="I8" s="9">
        <f t="shared" si="0"/>
        <v>6000</v>
      </c>
    </row>
    <row r="9" spans="1:12" x14ac:dyDescent="0.2">
      <c r="B9" s="7">
        <v>4</v>
      </c>
      <c r="C9" s="9">
        <f t="shared" ref="C9:C35" si="1">+G8</f>
        <v>20835</v>
      </c>
      <c r="D9" s="8">
        <f t="shared" ref="D9:D35" si="2">+$D$2</f>
        <v>0.15</v>
      </c>
      <c r="E9" s="9">
        <f t="shared" ref="E9:E35" si="3">+C9*D9</f>
        <v>3125.25</v>
      </c>
      <c r="F9" s="9">
        <f t="shared" ref="F9:F10" si="4">+$F$6</f>
        <v>6000</v>
      </c>
      <c r="G9" s="10">
        <f t="shared" ref="G9:G35" si="5">+C9+E9+F9</f>
        <v>29960.25</v>
      </c>
      <c r="I9" s="9">
        <f t="shared" si="0"/>
        <v>6000</v>
      </c>
    </row>
    <row r="10" spans="1:12" x14ac:dyDescent="0.2">
      <c r="B10" s="7">
        <v>5</v>
      </c>
      <c r="C10" s="9">
        <f t="shared" si="1"/>
        <v>29960.25</v>
      </c>
      <c r="D10" s="8">
        <f t="shared" si="2"/>
        <v>0.15</v>
      </c>
      <c r="E10" s="9">
        <f t="shared" si="3"/>
        <v>4494.0374999999995</v>
      </c>
      <c r="F10" s="9">
        <f t="shared" si="4"/>
        <v>6000</v>
      </c>
      <c r="G10" s="10">
        <f t="shared" si="5"/>
        <v>40454.287499999999</v>
      </c>
      <c r="I10" s="9">
        <f t="shared" si="0"/>
        <v>6000</v>
      </c>
      <c r="J10" s="10">
        <f>SUM(I6:I10)</f>
        <v>30000</v>
      </c>
      <c r="K10" s="11">
        <f>+G10/J10</f>
        <v>1.34847625</v>
      </c>
      <c r="L10" s="11"/>
    </row>
    <row r="11" spans="1:12" x14ac:dyDescent="0.2">
      <c r="A11" s="1">
        <f>+A6*2</f>
        <v>1000</v>
      </c>
      <c r="B11" s="7">
        <v>6</v>
      </c>
      <c r="C11" s="9">
        <f t="shared" si="1"/>
        <v>40454.287499999999</v>
      </c>
      <c r="D11" s="8">
        <f t="shared" si="2"/>
        <v>0.15</v>
      </c>
      <c r="E11" s="9">
        <f t="shared" si="3"/>
        <v>6068.1431249999996</v>
      </c>
      <c r="F11" s="9">
        <f>+$A$11*12</f>
        <v>12000</v>
      </c>
      <c r="G11" s="10">
        <f t="shared" si="5"/>
        <v>58522.430625000001</v>
      </c>
      <c r="I11" s="9">
        <f t="shared" si="0"/>
        <v>12000</v>
      </c>
    </row>
    <row r="12" spans="1:12" x14ac:dyDescent="0.2">
      <c r="B12" s="7">
        <v>7</v>
      </c>
      <c r="C12" s="9">
        <f t="shared" si="1"/>
        <v>58522.430625000001</v>
      </c>
      <c r="D12" s="8">
        <f t="shared" si="2"/>
        <v>0.15</v>
      </c>
      <c r="E12" s="9">
        <f t="shared" si="3"/>
        <v>8778.3645937500005</v>
      </c>
      <c r="F12" s="9">
        <f t="shared" ref="F12:F15" si="6">+$A$11*12</f>
        <v>12000</v>
      </c>
      <c r="G12" s="10">
        <f t="shared" si="5"/>
        <v>79300.795218750005</v>
      </c>
      <c r="I12" s="9">
        <f t="shared" si="0"/>
        <v>12000</v>
      </c>
    </row>
    <row r="13" spans="1:12" x14ac:dyDescent="0.2">
      <c r="B13" s="7">
        <v>8</v>
      </c>
      <c r="C13" s="9">
        <f t="shared" si="1"/>
        <v>79300.795218750005</v>
      </c>
      <c r="D13" s="8">
        <f t="shared" si="2"/>
        <v>0.15</v>
      </c>
      <c r="E13" s="9">
        <f t="shared" si="3"/>
        <v>11895.1192828125</v>
      </c>
      <c r="F13" s="9">
        <f t="shared" si="6"/>
        <v>12000</v>
      </c>
      <c r="G13" s="10">
        <f t="shared" si="5"/>
        <v>103195.91450156251</v>
      </c>
      <c r="I13" s="9">
        <f t="shared" si="0"/>
        <v>12000</v>
      </c>
    </row>
    <row r="14" spans="1:12" x14ac:dyDescent="0.2">
      <c r="B14" s="7">
        <v>9</v>
      </c>
      <c r="C14" s="9">
        <f t="shared" si="1"/>
        <v>103195.91450156251</v>
      </c>
      <c r="D14" s="8">
        <f t="shared" si="2"/>
        <v>0.15</v>
      </c>
      <c r="E14" s="9">
        <f t="shared" si="3"/>
        <v>15479.387175234377</v>
      </c>
      <c r="F14" s="9">
        <f t="shared" si="6"/>
        <v>12000</v>
      </c>
      <c r="G14" s="10">
        <f t="shared" si="5"/>
        <v>130675.30167679689</v>
      </c>
      <c r="I14" s="9">
        <f t="shared" si="0"/>
        <v>12000</v>
      </c>
    </row>
    <row r="15" spans="1:12" x14ac:dyDescent="0.2">
      <c r="B15" s="7">
        <v>10</v>
      </c>
      <c r="C15" s="9">
        <f t="shared" si="1"/>
        <v>130675.30167679689</v>
      </c>
      <c r="D15" s="8">
        <f t="shared" si="2"/>
        <v>0.15</v>
      </c>
      <c r="E15" s="9">
        <f t="shared" si="3"/>
        <v>19601.295251519532</v>
      </c>
      <c r="F15" s="9">
        <f t="shared" si="6"/>
        <v>12000</v>
      </c>
      <c r="G15" s="10">
        <f t="shared" si="5"/>
        <v>162276.59692831643</v>
      </c>
      <c r="I15" s="9">
        <f t="shared" si="0"/>
        <v>12000</v>
      </c>
      <c r="J15" s="10">
        <f>SUM(I6:I15)</f>
        <v>90000</v>
      </c>
      <c r="K15" s="11">
        <f>+G15/J15</f>
        <v>1.8030732992035159</v>
      </c>
      <c r="L15" s="11"/>
    </row>
    <row r="16" spans="1:12" x14ac:dyDescent="0.2">
      <c r="A16" s="1">
        <f>+A11*2</f>
        <v>2000</v>
      </c>
      <c r="B16" s="7">
        <v>11</v>
      </c>
      <c r="C16" s="9">
        <f t="shared" si="1"/>
        <v>162276.59692831643</v>
      </c>
      <c r="D16" s="8">
        <f t="shared" si="2"/>
        <v>0.15</v>
      </c>
      <c r="E16" s="9">
        <f t="shared" si="3"/>
        <v>24341.489539247465</v>
      </c>
      <c r="F16" s="9">
        <f>+$A$16*12</f>
        <v>24000</v>
      </c>
      <c r="G16" s="10">
        <f t="shared" si="5"/>
        <v>210618.0864675639</v>
      </c>
      <c r="I16" s="9">
        <f t="shared" si="0"/>
        <v>24000</v>
      </c>
    </row>
    <row r="17" spans="1:12" x14ac:dyDescent="0.2">
      <c r="B17" s="7">
        <v>12</v>
      </c>
      <c r="C17" s="9">
        <f t="shared" si="1"/>
        <v>210618.0864675639</v>
      </c>
      <c r="D17" s="8">
        <f t="shared" si="2"/>
        <v>0.15</v>
      </c>
      <c r="E17" s="9">
        <f t="shared" si="3"/>
        <v>31592.712970134584</v>
      </c>
      <c r="F17" s="9">
        <f t="shared" ref="F17:F20" si="7">+$A$16*12</f>
        <v>24000</v>
      </c>
      <c r="G17" s="10">
        <f t="shared" si="5"/>
        <v>266210.7994376985</v>
      </c>
      <c r="I17" s="9">
        <f t="shared" si="0"/>
        <v>24000</v>
      </c>
    </row>
    <row r="18" spans="1:12" x14ac:dyDescent="0.2">
      <c r="B18" s="7">
        <v>13</v>
      </c>
      <c r="C18" s="9">
        <f t="shared" si="1"/>
        <v>266210.7994376985</v>
      </c>
      <c r="D18" s="8">
        <f t="shared" si="2"/>
        <v>0.15</v>
      </c>
      <c r="E18" s="9">
        <f t="shared" si="3"/>
        <v>39931.619915654774</v>
      </c>
      <c r="F18" s="9">
        <f t="shared" si="7"/>
        <v>24000</v>
      </c>
      <c r="G18" s="10">
        <f t="shared" si="5"/>
        <v>330142.41935335327</v>
      </c>
      <c r="I18" s="9">
        <f t="shared" si="0"/>
        <v>24000</v>
      </c>
    </row>
    <row r="19" spans="1:12" x14ac:dyDescent="0.2">
      <c r="B19" s="7">
        <v>14</v>
      </c>
      <c r="C19" s="9">
        <f t="shared" si="1"/>
        <v>330142.41935335327</v>
      </c>
      <c r="D19" s="8">
        <f t="shared" si="2"/>
        <v>0.15</v>
      </c>
      <c r="E19" s="9">
        <f t="shared" si="3"/>
        <v>49521.362903002992</v>
      </c>
      <c r="F19" s="9">
        <f t="shared" si="7"/>
        <v>24000</v>
      </c>
      <c r="G19" s="10">
        <f t="shared" si="5"/>
        <v>403663.78225635627</v>
      </c>
      <c r="I19" s="9">
        <f t="shared" si="0"/>
        <v>24000</v>
      </c>
    </row>
    <row r="20" spans="1:12" x14ac:dyDescent="0.2">
      <c r="B20" s="7">
        <v>15</v>
      </c>
      <c r="C20" s="9">
        <f t="shared" si="1"/>
        <v>403663.78225635627</v>
      </c>
      <c r="D20" s="8">
        <f t="shared" si="2"/>
        <v>0.15</v>
      </c>
      <c r="E20" s="9">
        <f t="shared" si="3"/>
        <v>60549.567338453438</v>
      </c>
      <c r="F20" s="9">
        <f t="shared" si="7"/>
        <v>24000</v>
      </c>
      <c r="G20" s="10">
        <f t="shared" si="5"/>
        <v>488213.3495948097</v>
      </c>
      <c r="I20" s="9">
        <f t="shared" si="0"/>
        <v>24000</v>
      </c>
      <c r="J20" s="10">
        <f>SUM(I6:I20)</f>
        <v>210000</v>
      </c>
      <c r="K20" s="11">
        <f>+G20/J20</f>
        <v>2.3248254742609986</v>
      </c>
      <c r="L20" s="11"/>
    </row>
    <row r="21" spans="1:12" x14ac:dyDescent="0.2">
      <c r="A21" s="1">
        <f>+A16*2</f>
        <v>4000</v>
      </c>
      <c r="B21" s="7">
        <v>16</v>
      </c>
      <c r="C21" s="9">
        <f t="shared" si="1"/>
        <v>488213.3495948097</v>
      </c>
      <c r="D21" s="8">
        <f t="shared" si="2"/>
        <v>0.15</v>
      </c>
      <c r="E21" s="9">
        <f t="shared" si="3"/>
        <v>73232.002439221455</v>
      </c>
      <c r="F21" s="9">
        <f>+$A$21*12</f>
        <v>48000</v>
      </c>
      <c r="G21" s="10">
        <f t="shared" si="5"/>
        <v>609445.35203403118</v>
      </c>
      <c r="I21" s="9">
        <f t="shared" si="0"/>
        <v>48000</v>
      </c>
    </row>
    <row r="22" spans="1:12" x14ac:dyDescent="0.2">
      <c r="B22" s="7">
        <v>17</v>
      </c>
      <c r="C22" s="9">
        <f t="shared" si="1"/>
        <v>609445.35203403118</v>
      </c>
      <c r="D22" s="8">
        <f t="shared" si="2"/>
        <v>0.15</v>
      </c>
      <c r="E22" s="9">
        <f t="shared" si="3"/>
        <v>91416.802805104671</v>
      </c>
      <c r="F22" s="9">
        <f t="shared" ref="F22:F25" si="8">+$A$21*12</f>
        <v>48000</v>
      </c>
      <c r="G22" s="10">
        <f t="shared" si="5"/>
        <v>748862.15483913582</v>
      </c>
      <c r="I22" s="9">
        <f t="shared" si="0"/>
        <v>48000</v>
      </c>
    </row>
    <row r="23" spans="1:12" x14ac:dyDescent="0.2">
      <c r="B23" s="7">
        <v>18</v>
      </c>
      <c r="C23" s="9">
        <f t="shared" si="1"/>
        <v>748862.15483913582</v>
      </c>
      <c r="D23" s="8">
        <f t="shared" si="2"/>
        <v>0.15</v>
      </c>
      <c r="E23" s="9">
        <f t="shared" si="3"/>
        <v>112329.32322587036</v>
      </c>
      <c r="F23" s="9">
        <f t="shared" si="8"/>
        <v>48000</v>
      </c>
      <c r="G23" s="10">
        <f t="shared" si="5"/>
        <v>909191.4780650062</v>
      </c>
      <c r="I23" s="9">
        <f t="shared" si="0"/>
        <v>48000</v>
      </c>
    </row>
    <row r="24" spans="1:12" x14ac:dyDescent="0.2">
      <c r="B24" s="7">
        <v>19</v>
      </c>
      <c r="C24" s="9">
        <f t="shared" si="1"/>
        <v>909191.4780650062</v>
      </c>
      <c r="D24" s="8">
        <f t="shared" si="2"/>
        <v>0.15</v>
      </c>
      <c r="E24" s="9">
        <f t="shared" si="3"/>
        <v>136378.72170975091</v>
      </c>
      <c r="F24" s="9">
        <f t="shared" si="8"/>
        <v>48000</v>
      </c>
      <c r="G24" s="10">
        <f t="shared" si="5"/>
        <v>1093570.199774757</v>
      </c>
      <c r="I24" s="9">
        <f t="shared" si="0"/>
        <v>48000</v>
      </c>
    </row>
    <row r="25" spans="1:12" x14ac:dyDescent="0.2">
      <c r="B25" s="7">
        <v>20</v>
      </c>
      <c r="C25" s="9">
        <f t="shared" si="1"/>
        <v>1093570.199774757</v>
      </c>
      <c r="D25" s="8">
        <f t="shared" si="2"/>
        <v>0.15</v>
      </c>
      <c r="E25" s="9">
        <f t="shared" si="3"/>
        <v>164035.52996621354</v>
      </c>
      <c r="F25" s="9">
        <f t="shared" si="8"/>
        <v>48000</v>
      </c>
      <c r="G25" s="10">
        <f t="shared" si="5"/>
        <v>1305605.7297409705</v>
      </c>
      <c r="I25" s="9">
        <f t="shared" si="0"/>
        <v>48000</v>
      </c>
      <c r="J25" s="10">
        <f>SUM(I6:I25)</f>
        <v>450000</v>
      </c>
      <c r="K25" s="11">
        <f>+G25/J25</f>
        <v>2.9013460660910457</v>
      </c>
      <c r="L25" s="11"/>
    </row>
    <row r="26" spans="1:12" x14ac:dyDescent="0.2">
      <c r="A26" s="1">
        <f>+A21*2</f>
        <v>8000</v>
      </c>
      <c r="B26" s="7">
        <v>21</v>
      </c>
      <c r="C26" s="9">
        <f t="shared" si="1"/>
        <v>1305605.7297409705</v>
      </c>
      <c r="D26" s="8">
        <f t="shared" si="2"/>
        <v>0.15</v>
      </c>
      <c r="E26" s="9">
        <f t="shared" si="3"/>
        <v>195840.85946114556</v>
      </c>
      <c r="F26" s="9">
        <f>+$A$26*12</f>
        <v>96000</v>
      </c>
      <c r="G26" s="10">
        <f t="shared" si="5"/>
        <v>1597446.589202116</v>
      </c>
      <c r="I26" s="9">
        <f t="shared" si="0"/>
        <v>96000</v>
      </c>
    </row>
    <row r="27" spans="1:12" x14ac:dyDescent="0.2">
      <c r="B27" s="7">
        <v>22</v>
      </c>
      <c r="C27" s="9">
        <f t="shared" si="1"/>
        <v>1597446.589202116</v>
      </c>
      <c r="D27" s="8">
        <f t="shared" si="2"/>
        <v>0.15</v>
      </c>
      <c r="E27" s="9">
        <f t="shared" si="3"/>
        <v>239616.9883803174</v>
      </c>
      <c r="F27" s="9">
        <f t="shared" ref="F27:F30" si="9">+$A$26*12</f>
        <v>96000</v>
      </c>
      <c r="G27" s="10">
        <f t="shared" si="5"/>
        <v>1933063.5775824334</v>
      </c>
      <c r="I27" s="9">
        <f t="shared" si="0"/>
        <v>96000</v>
      </c>
    </row>
    <row r="28" spans="1:12" x14ac:dyDescent="0.2">
      <c r="B28" s="7">
        <v>23</v>
      </c>
      <c r="C28" s="9">
        <f t="shared" si="1"/>
        <v>1933063.5775824334</v>
      </c>
      <c r="D28" s="8">
        <f t="shared" si="2"/>
        <v>0.15</v>
      </c>
      <c r="E28" s="9">
        <f t="shared" si="3"/>
        <v>289959.536637365</v>
      </c>
      <c r="F28" s="9">
        <f t="shared" si="9"/>
        <v>96000</v>
      </c>
      <c r="G28" s="10">
        <f t="shared" si="5"/>
        <v>2319023.1142197982</v>
      </c>
      <c r="I28" s="9">
        <f t="shared" si="0"/>
        <v>96000</v>
      </c>
    </row>
    <row r="29" spans="1:12" x14ac:dyDescent="0.2">
      <c r="B29" s="7">
        <v>24</v>
      </c>
      <c r="C29" s="9">
        <f t="shared" si="1"/>
        <v>2319023.1142197982</v>
      </c>
      <c r="D29" s="8">
        <f t="shared" si="2"/>
        <v>0.15</v>
      </c>
      <c r="E29" s="9">
        <f t="shared" si="3"/>
        <v>347853.4671329697</v>
      </c>
      <c r="F29" s="9">
        <f t="shared" si="9"/>
        <v>96000</v>
      </c>
      <c r="G29" s="10">
        <f t="shared" si="5"/>
        <v>2762876.581352768</v>
      </c>
      <c r="I29" s="9">
        <f t="shared" si="0"/>
        <v>96000</v>
      </c>
    </row>
    <row r="30" spans="1:12" x14ac:dyDescent="0.2">
      <c r="B30" s="7">
        <v>25</v>
      </c>
      <c r="C30" s="9">
        <f t="shared" si="1"/>
        <v>2762876.581352768</v>
      </c>
      <c r="D30" s="8">
        <f t="shared" si="2"/>
        <v>0.15</v>
      </c>
      <c r="E30" s="9">
        <f t="shared" si="3"/>
        <v>414431.48720291519</v>
      </c>
      <c r="F30" s="9">
        <f t="shared" si="9"/>
        <v>96000</v>
      </c>
      <c r="G30" s="10">
        <f t="shared" si="5"/>
        <v>3273308.0685556834</v>
      </c>
      <c r="I30" s="9">
        <f t="shared" si="0"/>
        <v>96000</v>
      </c>
      <c r="J30" s="10">
        <f>SUM(I6:I30)</f>
        <v>930000</v>
      </c>
      <c r="K30" s="11">
        <f>+G30/J30</f>
        <v>3.5196860952211648</v>
      </c>
      <c r="L30" s="11"/>
    </row>
    <row r="31" spans="1:12" x14ac:dyDescent="0.2">
      <c r="A31" s="1">
        <f>+A26*2</f>
        <v>16000</v>
      </c>
      <c r="B31" s="7">
        <v>26</v>
      </c>
      <c r="C31" s="9">
        <f t="shared" si="1"/>
        <v>3273308.0685556834</v>
      </c>
      <c r="D31" s="8">
        <f t="shared" si="2"/>
        <v>0.15</v>
      </c>
      <c r="E31" s="9">
        <f t="shared" si="3"/>
        <v>490996.21028335247</v>
      </c>
      <c r="F31" s="9">
        <f>+$A$31*12</f>
        <v>192000</v>
      </c>
      <c r="G31" s="10">
        <f t="shared" si="5"/>
        <v>3956304.2788390359</v>
      </c>
      <c r="I31" s="9">
        <f t="shared" si="0"/>
        <v>192000</v>
      </c>
    </row>
    <row r="32" spans="1:12" x14ac:dyDescent="0.2">
      <c r="B32" s="7">
        <v>27</v>
      </c>
      <c r="C32" s="9">
        <f t="shared" si="1"/>
        <v>3956304.2788390359</v>
      </c>
      <c r="D32" s="8">
        <f t="shared" si="2"/>
        <v>0.15</v>
      </c>
      <c r="E32" s="9">
        <f t="shared" si="3"/>
        <v>593445.64182585536</v>
      </c>
      <c r="F32" s="9">
        <f t="shared" ref="F32:F35" si="10">+$A$31*12</f>
        <v>192000</v>
      </c>
      <c r="G32" s="10">
        <f t="shared" si="5"/>
        <v>4741749.9206648916</v>
      </c>
      <c r="I32" s="9">
        <f t="shared" si="0"/>
        <v>192000</v>
      </c>
    </row>
    <row r="33" spans="2:12" x14ac:dyDescent="0.2">
      <c r="B33" s="7">
        <v>28</v>
      </c>
      <c r="C33" s="9">
        <f t="shared" si="1"/>
        <v>4741749.9206648916</v>
      </c>
      <c r="D33" s="8">
        <f t="shared" si="2"/>
        <v>0.15</v>
      </c>
      <c r="E33" s="9">
        <f t="shared" si="3"/>
        <v>711262.48809973372</v>
      </c>
      <c r="F33" s="9">
        <f t="shared" si="10"/>
        <v>192000</v>
      </c>
      <c r="G33" s="10">
        <f t="shared" si="5"/>
        <v>5645012.408764625</v>
      </c>
      <c r="I33" s="9">
        <f t="shared" si="0"/>
        <v>192000</v>
      </c>
    </row>
    <row r="34" spans="2:12" x14ac:dyDescent="0.2">
      <c r="B34" s="7">
        <v>29</v>
      </c>
      <c r="C34" s="9">
        <f t="shared" si="1"/>
        <v>5645012.408764625</v>
      </c>
      <c r="D34" s="8">
        <f t="shared" si="2"/>
        <v>0.15</v>
      </c>
      <c r="E34" s="9">
        <f t="shared" si="3"/>
        <v>846751.8613146937</v>
      </c>
      <c r="F34" s="9">
        <f t="shared" si="10"/>
        <v>192000</v>
      </c>
      <c r="G34" s="10">
        <f t="shared" si="5"/>
        <v>6683764.2700793184</v>
      </c>
      <c r="I34" s="9">
        <f t="shared" si="0"/>
        <v>192000</v>
      </c>
    </row>
    <row r="35" spans="2:12" x14ac:dyDescent="0.2">
      <c r="B35" s="7">
        <v>30</v>
      </c>
      <c r="C35" s="9">
        <f t="shared" si="1"/>
        <v>6683764.2700793184</v>
      </c>
      <c r="D35" s="8">
        <f t="shared" si="2"/>
        <v>0.15</v>
      </c>
      <c r="E35" s="9">
        <f t="shared" si="3"/>
        <v>1002564.6405118977</v>
      </c>
      <c r="F35" s="9">
        <f t="shared" si="10"/>
        <v>192000</v>
      </c>
      <c r="G35" s="10">
        <f t="shared" si="5"/>
        <v>7878328.9105912158</v>
      </c>
      <c r="I35" s="9">
        <f t="shared" si="0"/>
        <v>192000</v>
      </c>
      <c r="J35" s="10">
        <f>SUM(I6:I35)</f>
        <v>1890000</v>
      </c>
      <c r="K35" s="11">
        <f>+G35/J35</f>
        <v>4.1684279950218075</v>
      </c>
      <c r="L35" s="11"/>
    </row>
    <row r="37" spans="2:12" x14ac:dyDescent="0.2">
      <c r="D37" s="8">
        <v>0.04</v>
      </c>
      <c r="E37" s="11">
        <f>(1+D37)^(30)</f>
        <v>3.2433975100275423</v>
      </c>
      <c r="G37" s="10">
        <f>+G35/E37</f>
        <v>2429035.8755699713</v>
      </c>
    </row>
    <row r="38" spans="2:12" x14ac:dyDescent="0.2">
      <c r="C38" t="s">
        <v>10</v>
      </c>
      <c r="D38" s="8">
        <v>0.04</v>
      </c>
      <c r="G38" s="10">
        <f>+G37*D38</f>
        <v>97161.435022798847</v>
      </c>
    </row>
    <row r="39" spans="2:12" x14ac:dyDescent="0.2">
      <c r="C39" t="s">
        <v>11</v>
      </c>
      <c r="G39" s="9">
        <f>+G38/12</f>
        <v>8096.7862518999036</v>
      </c>
    </row>
    <row r="43" spans="2:12" x14ac:dyDescent="0.2">
      <c r="B43" s="7"/>
      <c r="C43" s="9"/>
      <c r="D43" s="8"/>
      <c r="E43" s="9"/>
      <c r="F43" s="9"/>
    </row>
    <row r="44" spans="2:12" x14ac:dyDescent="0.2">
      <c r="B44" s="7"/>
      <c r="C44" s="9"/>
      <c r="D44" s="8"/>
      <c r="E44" s="9"/>
      <c r="F44" s="9"/>
    </row>
    <row r="45" spans="2:12" x14ac:dyDescent="0.2">
      <c r="B45" s="7"/>
      <c r="C45" s="9"/>
      <c r="D45" s="8"/>
      <c r="E45" s="9"/>
      <c r="F45" s="9"/>
    </row>
    <row r="46" spans="2:12" x14ac:dyDescent="0.2">
      <c r="B46" s="7"/>
      <c r="C46" s="9"/>
      <c r="D46" s="8"/>
      <c r="E46" s="9"/>
      <c r="F46" s="9"/>
    </row>
    <row r="47" spans="2:12" x14ac:dyDescent="0.2">
      <c r="B47" s="7"/>
      <c r="C47" s="9"/>
      <c r="D47" s="8"/>
      <c r="E47" s="9"/>
      <c r="F47" s="9"/>
    </row>
    <row r="48" spans="2:12" x14ac:dyDescent="0.2">
      <c r="B48" s="7"/>
      <c r="C48" s="9"/>
      <c r="D48" s="8"/>
      <c r="E48" s="9"/>
      <c r="F48" s="9"/>
    </row>
    <row r="49" spans="2:27" x14ac:dyDescent="0.2">
      <c r="B49" s="7"/>
      <c r="C49" s="9"/>
      <c r="D49" s="8"/>
      <c r="E49" s="9"/>
      <c r="F49" s="9"/>
    </row>
    <row r="50" spans="2:27" x14ac:dyDescent="0.2">
      <c r="B50" s="7"/>
      <c r="C50" s="9"/>
      <c r="D50" s="8"/>
      <c r="E50" s="9"/>
      <c r="F50" s="9"/>
      <c r="AA50" s="12" t="s">
        <v>12</v>
      </c>
    </row>
    <row r="51" spans="2:27" x14ac:dyDescent="0.2">
      <c r="B51" s="7"/>
      <c r="C51" s="9"/>
      <c r="D51" s="8"/>
      <c r="E51" s="9"/>
      <c r="F51" s="9"/>
      <c r="AA51" s="12" t="s">
        <v>13</v>
      </c>
    </row>
    <row r="52" spans="2:27" x14ac:dyDescent="0.2">
      <c r="B52" s="7"/>
      <c r="C52" s="9"/>
      <c r="D52" s="8"/>
      <c r="E52" s="9"/>
      <c r="F52" s="9"/>
      <c r="AA52" s="12" t="s">
        <v>14</v>
      </c>
    </row>
    <row r="53" spans="2:27" x14ac:dyDescent="0.2">
      <c r="B53" s="7"/>
      <c r="C53" s="9"/>
      <c r="D53" s="8"/>
      <c r="E53" s="9"/>
      <c r="F53" s="9"/>
      <c r="AA53" s="12" t="s">
        <v>15</v>
      </c>
    </row>
    <row r="54" spans="2:27" x14ac:dyDescent="0.2">
      <c r="B54" s="7"/>
      <c r="C54" s="9"/>
      <c r="D54" s="8"/>
      <c r="E54" s="9"/>
      <c r="F54" s="9"/>
      <c r="AA54" s="12" t="s">
        <v>16</v>
      </c>
    </row>
    <row r="55" spans="2:27" x14ac:dyDescent="0.2">
      <c r="B55" s="7"/>
      <c r="C55" s="9"/>
      <c r="D55" s="8"/>
      <c r="E55" s="9"/>
      <c r="F55" s="9"/>
      <c r="AA55" s="12" t="s">
        <v>17</v>
      </c>
    </row>
    <row r="56" spans="2:27" x14ac:dyDescent="0.2">
      <c r="B56" s="7"/>
      <c r="C56" s="9"/>
      <c r="D56" s="8"/>
      <c r="E56" s="9"/>
      <c r="F56" s="9"/>
      <c r="AA56" s="12" t="s">
        <v>18</v>
      </c>
    </row>
    <row r="57" spans="2:27" x14ac:dyDescent="0.2">
      <c r="B57" s="7"/>
      <c r="C57" s="9"/>
      <c r="D57" s="8"/>
      <c r="E57" s="9"/>
      <c r="F57" s="9"/>
      <c r="AA57" s="12" t="s">
        <v>19</v>
      </c>
    </row>
    <row r="58" spans="2:27" x14ac:dyDescent="0.2">
      <c r="B58" s="7"/>
      <c r="C58" s="9"/>
      <c r="D58" s="8"/>
      <c r="E58" s="9"/>
      <c r="F58" s="9"/>
      <c r="AA58" s="12" t="s">
        <v>20</v>
      </c>
    </row>
    <row r="59" spans="2:27" x14ac:dyDescent="0.2">
      <c r="B59" s="7"/>
      <c r="C59" s="9"/>
      <c r="D59" s="8"/>
      <c r="E59" s="9"/>
      <c r="F59" s="9"/>
      <c r="AA59" s="12" t="s">
        <v>21</v>
      </c>
    </row>
    <row r="60" spans="2:27" x14ac:dyDescent="0.2">
      <c r="B60" s="7"/>
      <c r="C60" s="9"/>
      <c r="D60" s="8"/>
      <c r="E60" s="9"/>
      <c r="F60" s="9"/>
      <c r="AA60" s="12" t="s">
        <v>22</v>
      </c>
    </row>
    <row r="61" spans="2:27" x14ac:dyDescent="0.2">
      <c r="B61" s="7"/>
      <c r="C61" s="9"/>
      <c r="D61" s="8"/>
      <c r="E61" s="9"/>
      <c r="F61" s="9"/>
      <c r="AA61" s="12" t="s">
        <v>23</v>
      </c>
    </row>
    <row r="62" spans="2:27" x14ac:dyDescent="0.2">
      <c r="B62" s="7"/>
      <c r="C62" s="9"/>
      <c r="D62" s="8"/>
      <c r="E62" s="9"/>
      <c r="F62" s="9"/>
      <c r="AA62" s="13" t="s">
        <v>24</v>
      </c>
    </row>
    <row r="63" spans="2:27" x14ac:dyDescent="0.2">
      <c r="B63" s="7"/>
      <c r="C63" s="9"/>
      <c r="D63" s="8"/>
      <c r="E63" s="9"/>
      <c r="F63" s="9"/>
      <c r="AA63" s="13" t="s">
        <v>25</v>
      </c>
    </row>
    <row r="64" spans="2:27" x14ac:dyDescent="0.2">
      <c r="B64" s="7"/>
      <c r="C64" s="9"/>
      <c r="D64" s="8"/>
      <c r="E64" s="9"/>
      <c r="F64" s="9"/>
    </row>
    <row r="65" spans="2:6" x14ac:dyDescent="0.2">
      <c r="B65" s="7"/>
      <c r="C65" s="9"/>
      <c r="D65" s="8"/>
      <c r="E65" s="9"/>
      <c r="F65" s="9"/>
    </row>
    <row r="66" spans="2:6" x14ac:dyDescent="0.2">
      <c r="B66" s="7"/>
      <c r="C66" s="9"/>
      <c r="D66" s="8"/>
      <c r="E66" s="9"/>
      <c r="F66" s="9"/>
    </row>
    <row r="67" spans="2:6" x14ac:dyDescent="0.2">
      <c r="B67" s="7"/>
      <c r="C67" s="9"/>
      <c r="D67" s="8"/>
      <c r="E67" s="9"/>
      <c r="F67" s="9"/>
    </row>
    <row r="68" spans="2:6" x14ac:dyDescent="0.2">
      <c r="B68" s="7"/>
      <c r="C68" s="9"/>
      <c r="D68" s="8"/>
      <c r="E68" s="9"/>
      <c r="F68" s="9"/>
    </row>
    <row r="69" spans="2:6" x14ac:dyDescent="0.2">
      <c r="B69" s="7"/>
      <c r="C69" s="9"/>
      <c r="D69" s="8"/>
      <c r="E69" s="9"/>
      <c r="F69" s="9"/>
    </row>
    <row r="70" spans="2:6" x14ac:dyDescent="0.2">
      <c r="B70" s="7"/>
      <c r="C70" s="9"/>
      <c r="D70" s="8"/>
      <c r="E70" s="9"/>
      <c r="F70" s="9"/>
    </row>
    <row r="71" spans="2:6" x14ac:dyDescent="0.2">
      <c r="B71" s="7"/>
      <c r="C71" s="9"/>
      <c r="D71" s="8"/>
      <c r="E71" s="9"/>
      <c r="F71" s="9"/>
    </row>
    <row r="72" spans="2:6" x14ac:dyDescent="0.2">
      <c r="B72" s="7"/>
      <c r="C72" s="9"/>
      <c r="D72" s="8"/>
      <c r="E72" s="9"/>
      <c r="F72" s="9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2022-02-06T15:05:56Z</dcterms:created>
  <dcterms:modified xsi:type="dcterms:W3CDTF">2022-02-06T15:09:37Z</dcterms:modified>
</cp:coreProperties>
</file>